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УШИНА\БЮДЖЕТ 2025 ГОД\Ястребовка\"/>
    </mc:Choice>
  </mc:AlternateContent>
  <bookViews>
    <workbookView xWindow="0" yWindow="0" windowWidth="22995" windowHeight="10590"/>
  </bookViews>
  <sheets>
    <sheet name="доходы ястребовка" sheetId="12" r:id="rId1"/>
    <sheet name="расходы ястребовка" sheetId="13" r:id="rId2"/>
    <sheet name="Источники" sheetId="11" r:id="rId3"/>
  </sheets>
  <definedNames>
    <definedName name="_xlnm.Print_Titles" localSheetId="0">'доходы ястребовка'!$4:$4</definedName>
    <definedName name="_xlnm.Print_Titles" localSheetId="1">'расходы ястребовка'!$4:$5</definedName>
  </definedNames>
  <calcPr calcId="152511"/>
</workbook>
</file>

<file path=xl/calcChain.xml><?xml version="1.0" encoding="utf-8"?>
<calcChain xmlns="http://schemas.openxmlformats.org/spreadsheetml/2006/main">
  <c r="F23" i="12" l="1"/>
  <c r="F21" i="12" s="1"/>
  <c r="F20" i="12" s="1"/>
  <c r="F5" i="11" l="1"/>
  <c r="E5" i="11"/>
  <c r="E4" i="11"/>
  <c r="D5" i="11"/>
  <c r="D4" i="11"/>
  <c r="C5" i="11"/>
  <c r="C4" i="11"/>
  <c r="H31" i="13"/>
  <c r="F31" i="13"/>
  <c r="G31" i="13" s="1"/>
  <c r="F30" i="13"/>
  <c r="G30" i="13" s="1"/>
  <c r="F29" i="13"/>
  <c r="F28" i="13" s="1"/>
  <c r="G27" i="13"/>
  <c r="F26" i="13"/>
  <c r="G26" i="13" s="1"/>
  <c r="H24" i="13"/>
  <c r="G24" i="13"/>
  <c r="F23" i="13"/>
  <c r="G23" i="13" s="1"/>
  <c r="H22" i="13"/>
  <c r="G22" i="13"/>
  <c r="H20" i="13"/>
  <c r="G20" i="13"/>
  <c r="H19" i="13"/>
  <c r="G19" i="13"/>
  <c r="F19" i="13"/>
  <c r="F18" i="13"/>
  <c r="H18" i="13" s="1"/>
  <c r="F17" i="13"/>
  <c r="F15" i="13" s="1"/>
  <c r="H16" i="13"/>
  <c r="G16" i="13"/>
  <c r="F14" i="13"/>
  <c r="F13" i="13" s="1"/>
  <c r="H12" i="13"/>
  <c r="G12" i="13"/>
  <c r="H11" i="13"/>
  <c r="F10" i="13"/>
  <c r="H10" i="13" s="1"/>
  <c r="H9" i="13"/>
  <c r="G9" i="13"/>
  <c r="F9" i="13"/>
  <c r="H8" i="13"/>
  <c r="G8" i="13"/>
  <c r="F7" i="13"/>
  <c r="F28" i="12"/>
  <c r="H28" i="12" s="1"/>
  <c r="F27" i="12"/>
  <c r="H27" i="12" s="1"/>
  <c r="H26" i="12"/>
  <c r="F25" i="12"/>
  <c r="H25" i="12" s="1"/>
  <c r="G24" i="12"/>
  <c r="F24" i="12"/>
  <c r="H24" i="12" s="1"/>
  <c r="H23" i="12"/>
  <c r="F22" i="12"/>
  <c r="H22" i="12" s="1"/>
  <c r="D21" i="12"/>
  <c r="D20" i="12"/>
  <c r="D5" i="12" s="1"/>
  <c r="F19" i="12"/>
  <c r="H19" i="12" s="1"/>
  <c r="F18" i="12"/>
  <c r="H18" i="12" s="1"/>
  <c r="F17" i="12"/>
  <c r="F16" i="12"/>
  <c r="F15" i="12"/>
  <c r="F14" i="12"/>
  <c r="H13" i="12"/>
  <c r="G13" i="12"/>
  <c r="H12" i="12"/>
  <c r="G12" i="12"/>
  <c r="H11" i="12"/>
  <c r="F11" i="12"/>
  <c r="G11" i="12" s="1"/>
  <c r="H10" i="12"/>
  <c r="F10" i="12"/>
  <c r="G10" i="12" s="1"/>
  <c r="F9" i="12"/>
  <c r="H9" i="12" s="1"/>
  <c r="F8" i="12"/>
  <c r="F7" i="12" s="1"/>
  <c r="G13" i="13" l="1"/>
  <c r="H13" i="13"/>
  <c r="H28" i="13"/>
  <c r="G28" i="13"/>
  <c r="H15" i="13"/>
  <c r="G15" i="13"/>
  <c r="G29" i="13"/>
  <c r="H17" i="13"/>
  <c r="H26" i="13"/>
  <c r="H29" i="13"/>
  <c r="H23" i="13"/>
  <c r="H7" i="13"/>
  <c r="H14" i="13"/>
  <c r="F21" i="13"/>
  <c r="G18" i="13"/>
  <c r="H30" i="13"/>
  <c r="F25" i="13"/>
  <c r="G7" i="13"/>
  <c r="G14" i="13"/>
  <c r="H21" i="12"/>
  <c r="G21" i="12"/>
  <c r="H7" i="12"/>
  <c r="G7" i="12"/>
  <c r="F6" i="12"/>
  <c r="G8" i="12"/>
  <c r="G22" i="12"/>
  <c r="G25" i="12"/>
  <c r="H8" i="12"/>
  <c r="G9" i="12"/>
  <c r="G26" i="12"/>
  <c r="E3" i="11"/>
  <c r="D3" i="11"/>
  <c r="C3" i="11"/>
  <c r="H21" i="13" l="1"/>
  <c r="G21" i="13"/>
  <c r="F6" i="13"/>
  <c r="G25" i="13"/>
  <c r="H25" i="13"/>
  <c r="H20" i="12"/>
  <c r="G20" i="12"/>
  <c r="F5" i="12"/>
  <c r="F4" i="11" s="1"/>
  <c r="F3" i="11" s="1"/>
  <c r="G6" i="12"/>
  <c r="H6" i="12"/>
  <c r="H6" i="13" l="1"/>
  <c r="G6" i="13"/>
  <c r="G5" i="12"/>
  <c r="H5" i="12"/>
</calcChain>
</file>

<file path=xl/sharedStrings.xml><?xml version="1.0" encoding="utf-8"?>
<sst xmlns="http://schemas.openxmlformats.org/spreadsheetml/2006/main" count="150" uniqueCount="130">
  <si>
    <t>Единица измерения: руб.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</si>
  <si>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</si>
  <si>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</si>
  <si>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</si>
  <si>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</si>
  <si>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</si>
  <si>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</si>
  <si>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</si>
  <si>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</si>
  <si>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</si>
  <si>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</si>
  <si>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</si>
  <si>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</si>
  <si>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</si>
  <si>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</si>
  <si>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</si>
  <si>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</si>
  <si>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</si>
  <si>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</si>
  <si>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</si>
  <si>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</si>
  <si>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</si>
  <si>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</si>
  <si>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</si>
  <si>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00020229000000000000</t>
  </si>
  <si>
    <t xml:space="preserve">            Субвенции бюджетам бюджетной системы Российской Федерации</t>
  </si>
  <si>
    <t>00020235000000000000</t>
  </si>
  <si>
    <t>00020240000000000000</t>
  </si>
  <si>
    <t xml:space="preserve">            Иные межбюджетные трансферты</t>
  </si>
  <si>
    <t>00020249000000000000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</si>
  <si>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</si>
  <si>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</si>
  <si>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</si>
  <si>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</si>
  <si>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</si>
  <si>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</si>
  <si>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00011715000000000000</t>
  </si>
  <si>
    <t xml:space="preserve">            Инициативные платежи</t>
  </si>
  <si>
    <t>00020215000000000000</t>
  </si>
  <si>
    <t xml:space="preserve">            Дотации на выравнивание бюджетной обеспеченности</t>
  </si>
  <si>
    <t>Бюджет: СП "Деревня Ястребовка"</t>
  </si>
  <si>
    <t>Код классификации дохода бюджетной классификации субъекта Российской Федерации</t>
  </si>
  <si>
    <t>Наименование кода дохода бюджета в соответствии с бюджетной классификацией Российской Федерации Автоматически на основании справочника Классификатора доходов</t>
  </si>
  <si>
    <t>Исполнено доходов на отчетную дату</t>
  </si>
  <si>
    <t>Утвержденный прогноз подоходам в соответствии с законом о бюджете (первоначальный)</t>
  </si>
  <si>
    <t xml:space="preserve">Утвержденный прогноз по доходам с учетом изменений, вносимых в закон о бюджете </t>
  </si>
  <si>
    <t>Текущий год (оценка)</t>
  </si>
  <si>
    <t>Процент ожидаемого исполнения к первоначально утвержденному прогнозу</t>
  </si>
  <si>
    <t>Процент ожидаемого исполнения к прогнозу с учетом изменений</t>
  </si>
  <si>
    <t>Наименование показателя</t>
  </si>
  <si>
    <t>Объем бюджетных ассигнований в соответствии с Законом о бюджете (первоначально утвержденным)</t>
  </si>
  <si>
    <t>Объем бюджетных ассигнований в соответствии с Законом о бюджете с учетом изменений</t>
  </si>
  <si>
    <t>Исполнено расходов на отчетную дату</t>
  </si>
  <si>
    <t>Процент ожидаемого исполнения к утвержденному плану</t>
  </si>
  <si>
    <t>Процент ожидаемого исполнения к уточненному плану</t>
  </si>
  <si>
    <t xml:space="preserve">    Итого по: СП "Деревня Ястребовка"</t>
  </si>
  <si>
    <t>0000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</si>
  <si>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</si>
  <si>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</si>
  <si>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</si>
  <si>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</si>
  <si>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</si>
  <si>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</si>
  <si>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</si>
  <si>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</si>
  <si>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</si>
  <si>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</si>
  <si>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</si>
  <si>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</si>
  <si>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</si>
  <si>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</si>
  <si>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</si>
  <si>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</si>
  <si>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</si>
  <si>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</si>
  <si>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</si>
  <si>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</si>
  <si>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</si>
  <si>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</si>
  <si>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</si>
  <si>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</si>
  <si>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</si>
  <si>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</si>
  <si>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</si>
  <si>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</si>
  <si>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</si>
  <si>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</si>
  <si>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</si>
  <si>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</si>
  <si>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</si>
  <si>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</si>
  <si>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</si>
  <si>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</si>
  <si>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</si>
  <si>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</si>
  <si>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</si>
  <si>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</si>
  <si>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</si>
  <si>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</si>
  <si>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</si>
  <si>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</si>
  <si>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</si>
  <si>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</si>
  <si>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Массовый спорт</t>
  </si>
  <si>
    <t>1102</t>
  </si>
  <si>
    <t>Код группы, подгруппы, статьи и вида источников финансирования дефицитов бюджетов</t>
  </si>
  <si>
    <t>Наименование группы, подгруппы, статьи и вида источников финансирования дефицитов бюджетов</t>
  </si>
  <si>
    <t>Сумма в соответствии с Законом о бюджете (первоначально утвержденным)</t>
  </si>
  <si>
    <t>Сумма в соответствии с Законом о бюджете с учетом изменений</t>
  </si>
  <si>
    <t>Исполнено источников финансирования дефицита бюджета на отчетную дату</t>
  </si>
  <si>
    <t>х</t>
  </si>
  <si>
    <t>Источники финансирования дефицита бюджета - всего</t>
  </si>
  <si>
    <t>825 01 05 02 01 00 0000 510</t>
  </si>
  <si>
    <t>Увеличение прочих остатков денежных средств бюджетов</t>
  </si>
  <si>
    <t>825 01 05 02 01 00 0000 610</t>
  </si>
  <si>
    <t xml:space="preserve"> Уменьшение прочих остатков денежных средств бюджетов</t>
  </si>
  <si>
    <t>Оценка ожидаемого исполнения бюджета по расходам</t>
  </si>
  <si>
    <t>Оценка ожидаемого исполнения бюджета по источникам финансирования дефицита</t>
  </si>
  <si>
    <t>Оценка ожидаемого исполнения бюджета сельского  поселения  "Деревня Ястребовка"  за 2024 год</t>
  </si>
  <si>
    <t>00010800000000000000</t>
  </si>
  <si>
    <t xml:space="preserve">          ГОСУДАРСТВЕННАЯ ПОШЛИНА</t>
  </si>
  <si>
    <t>-</t>
  </si>
  <si>
    <t>00010804000000000000</t>
  </si>
  <si>
    <t xml:space="preserve">            </t>
  </si>
  <si>
    <t xml:space="preserve">              Прочие субсидии бюджетам сельских поселений</t>
  </si>
  <si>
    <t xml:space="preserve">              Прочие межбюджетные трансферты, передаваемые бюджетам сельских поселений</t>
  </si>
  <si>
    <t>00021860000000000000</t>
  </si>
  <si>
    <t>Разд./ подразд</t>
  </si>
  <si>
    <t xml:space="preserve">     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</si>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</sst>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000000"/>
      <name val="Arial Cyr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0" borderId="1">
      <alignment wrapText="1"/>
    </xf>
    <xf numFmtId="0" fontId="6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0" fontId="3" fillId="2" borderId="2">
      <alignment horizontal="right" vertical="top" shrinkToFit="1"/>
    </xf>
  </cellStyleXfs>
  <cellXfs count="55">
    <xf numFmtId="0" fontId="0" fillId="0" borderId="0" xfId="0"/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1" fillId="0" borderId="2" xfId="9" applyNumberFormat="1" applyProtection="1">
      <alignment horizontal="left" vertical="top" wrapText="1"/>
    </xf>
    <xf numFmtId="0" fontId="6" fillId="0" borderId="1" xfId="26" applyProtection="1">
      <protection locked="0"/>
    </xf>
    <xf numFmtId="4" fontId="7" fillId="0" borderId="2" xfId="11" applyNumberFormat="1" applyFont="1" applyFill="1" applyProtection="1">
      <alignment horizontal="right" vertical="top" shrinkToFit="1"/>
    </xf>
    <xf numFmtId="0" fontId="8" fillId="0" borderId="7" xfId="26" applyFont="1" applyBorder="1" applyAlignment="1">
      <alignment horizontal="center" vertical="center" wrapText="1"/>
    </xf>
    <xf numFmtId="0" fontId="6" fillId="0" borderId="1" xfId="26"/>
    <xf numFmtId="0" fontId="8" fillId="0" borderId="7" xfId="26" applyFont="1" applyBorder="1" applyAlignment="1">
      <alignment vertical="center" wrapText="1"/>
    </xf>
    <xf numFmtId="4" fontId="8" fillId="0" borderId="7" xfId="26" applyNumberFormat="1" applyFont="1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6" applyFont="1" applyFill="1">
      <alignment horizontal="center" vertical="center" wrapText="1"/>
    </xf>
    <xf numFmtId="1" fontId="10" fillId="5" borderId="2" xfId="8" applyNumberFormat="1" applyFont="1" applyFill="1" applyProtection="1">
      <alignment horizontal="center" vertical="top" shrinkToFit="1"/>
    </xf>
    <xf numFmtId="0" fontId="10" fillId="5" borderId="2" xfId="9" applyNumberFormat="1" applyFont="1" applyFill="1" applyProtection="1">
      <alignment horizontal="left" vertical="top" wrapText="1"/>
    </xf>
    <xf numFmtId="4" fontId="10" fillId="5" borderId="2" xfId="11" applyNumberFormat="1" applyFont="1" applyFill="1" applyProtection="1">
      <alignment horizontal="right" vertical="top" shrinkToFit="1"/>
    </xf>
    <xf numFmtId="10" fontId="10" fillId="5" borderId="2" xfId="12" applyNumberFormat="1" applyFont="1" applyFill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9" applyNumberFormat="1" applyFont="1" applyProtection="1">
      <alignment horizontal="left" vertical="top" wrapText="1"/>
    </xf>
    <xf numFmtId="4" fontId="10" fillId="0" borderId="2" xfId="11" applyNumberFormat="1" applyFont="1" applyFill="1" applyProtection="1">
      <alignment horizontal="right" vertical="top" shrinkToFit="1"/>
    </xf>
    <xf numFmtId="10" fontId="10" fillId="0" borderId="2" xfId="12" applyNumberFormat="1" applyFont="1" applyFill="1" applyProtection="1">
      <alignment horizontal="center" vertical="top" shrinkToFit="1"/>
    </xf>
    <xf numFmtId="4" fontId="1" fillId="0" borderId="2" xfId="11" applyNumberFormat="1" applyFont="1" applyFill="1" applyProtection="1">
      <alignment horizontal="right" vertical="top" shrinkToFit="1"/>
    </xf>
    <xf numFmtId="10" fontId="1" fillId="0" borderId="2" xfId="12" applyNumberFormat="1" applyFont="1" applyFill="1" applyProtection="1">
      <alignment horizontal="center" vertical="top" shrinkToFit="1"/>
    </xf>
    <xf numFmtId="0" fontId="1" fillId="0" borderId="1" xfId="2" applyNumberFormat="1" applyFont="1" applyFill="1" applyProtection="1"/>
    <xf numFmtId="0" fontId="1" fillId="0" borderId="1" xfId="1" applyFont="1" applyFill="1">
      <alignment horizontal="left" wrapText="1"/>
    </xf>
    <xf numFmtId="0" fontId="1" fillId="0" borderId="1" xfId="1" applyNumberFormat="1" applyFont="1" applyFill="1" applyProtection="1">
      <alignment horizontal="left" wrapText="1"/>
    </xf>
    <xf numFmtId="0" fontId="0" fillId="0" borderId="1" xfId="26" applyFont="1" applyFill="1" applyProtection="1">
      <protection locked="0"/>
    </xf>
    <xf numFmtId="0" fontId="10" fillId="5" borderId="2" xfId="30" applyNumberFormat="1" applyFont="1" applyFill="1" applyProtection="1">
      <alignment vertical="top" wrapText="1"/>
    </xf>
    <xf numFmtId="1" fontId="10" fillId="5" borderId="2" xfId="31" applyNumberFormat="1" applyFont="1" applyFill="1" applyProtection="1">
      <alignment horizontal="center" vertical="top" shrinkToFit="1"/>
    </xf>
    <xf numFmtId="10" fontId="10" fillId="5" borderId="2" xfId="32" applyNumberFormat="1" applyFont="1" applyFill="1" applyProtection="1">
      <alignment horizontal="right" vertical="top" shrinkToFit="1"/>
    </xf>
    <xf numFmtId="0" fontId="1" fillId="0" borderId="2" xfId="30" applyNumberFormat="1" applyFont="1" applyFill="1" applyProtection="1">
      <alignment vertical="top" wrapText="1"/>
    </xf>
    <xf numFmtId="1" fontId="1" fillId="0" borderId="2" xfId="31" applyNumberFormat="1" applyFont="1" applyFill="1" applyProtection="1">
      <alignment horizontal="center" vertical="top" shrinkToFit="1"/>
    </xf>
    <xf numFmtId="10" fontId="1" fillId="0" borderId="2" xfId="32" applyNumberFormat="1" applyFont="1" applyFill="1" applyProtection="1">
      <alignment horizontal="right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6" applyNumberFormat="1" applyFont="1" applyFill="1" applyProtection="1">
      <alignment horizontal="center" vertical="center" wrapText="1"/>
    </xf>
    <xf numFmtId="0" fontId="1" fillId="0" borderId="6" xfId="6" applyFont="1" applyFill="1" applyBorder="1">
      <alignment horizontal="center" vertical="center" wrapText="1"/>
    </xf>
    <xf numFmtId="0" fontId="1" fillId="0" borderId="1" xfId="1" applyNumberFormat="1" applyFont="1" applyFill="1" applyProtection="1">
      <alignment horizontal="left" wrapText="1"/>
    </xf>
    <xf numFmtId="0" fontId="1" fillId="0" borderId="1" xfId="1" applyFont="1" applyFill="1">
      <alignment horizontal="left" wrapText="1"/>
    </xf>
    <xf numFmtId="0" fontId="2" fillId="0" borderId="1" xfId="27" applyNumberFormat="1" applyBorder="1" applyAlignment="1" applyProtection="1">
      <alignment horizontal="center" wrapText="1"/>
    </xf>
    <xf numFmtId="0" fontId="2" fillId="0" borderId="1" xfId="27" applyBorder="1" applyAlignment="1">
      <alignment horizontal="center" wrapText="1"/>
    </xf>
    <xf numFmtId="0" fontId="11" fillId="0" borderId="1" xfId="28" applyNumberFormat="1" applyFont="1" applyFill="1" applyProtection="1">
      <alignment horizontal="center"/>
    </xf>
    <xf numFmtId="0" fontId="11" fillId="0" borderId="1" xfId="28" applyFont="1" applyFill="1">
      <alignment horizontal="center"/>
    </xf>
    <xf numFmtId="0" fontId="1" fillId="0" borderId="1" xfId="29" applyNumberFormat="1" applyFont="1" applyFill="1" applyProtection="1">
      <alignment horizontal="right"/>
    </xf>
    <xf numFmtId="0" fontId="1" fillId="0" borderId="1" xfId="29" applyFont="1" applyFill="1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5" xfId="6" applyNumberFormat="1" applyFont="1" applyFill="1" applyBorder="1" applyProtection="1">
      <alignment horizontal="center" vertical="center" wrapText="1"/>
    </xf>
    <xf numFmtId="0" fontId="1" fillId="0" borderId="5" xfId="6" applyFont="1" applyFill="1" applyBorder="1">
      <alignment horizontal="center" vertical="center" wrapText="1"/>
    </xf>
    <xf numFmtId="0" fontId="9" fillId="0" borderId="1" xfId="26" applyFont="1" applyAlignment="1">
      <alignment horizontal="center"/>
    </xf>
  </cellXfs>
  <cellStyles count="33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5 2" xfId="31"/>
    <cellStyle name="xl26" xfId="13"/>
    <cellStyle name="xl27" xfId="14"/>
    <cellStyle name="xl28" xfId="23"/>
    <cellStyle name="xl29" xfId="15"/>
    <cellStyle name="xl29 2" xfId="25"/>
    <cellStyle name="xl30" xfId="1"/>
    <cellStyle name="xl31" xfId="7"/>
    <cellStyle name="xl32" xfId="24"/>
    <cellStyle name="xl33" xfId="16"/>
    <cellStyle name="xl33 2" xfId="27"/>
    <cellStyle name="xl34" xfId="3"/>
    <cellStyle name="xl34 2" xfId="28"/>
    <cellStyle name="xl35" xfId="4"/>
    <cellStyle name="xl35 2" xfId="29"/>
    <cellStyle name="xl36" xfId="5"/>
    <cellStyle name="xl37" xfId="9"/>
    <cellStyle name="xl37 2" xfId="30"/>
    <cellStyle name="xl38" xfId="11"/>
    <cellStyle name="xl39" xfId="12"/>
    <cellStyle name="xl39 2" xfId="32"/>
    <cellStyle name="Обычный" xfId="0" builtinId="0"/>
    <cellStyle name="Обычный 2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showZeros="0" tabSelected="1" zoomScaleNormal="100" zoomScaleSheetLayoutView="100" workbookViewId="0">
      <pane ySplit="4" topLeftCell="A5" activePane="bottomLeft" state="frozen"/>
      <selection pane="bottomLeft" activeCell="F27" sqref="F27"/>
    </sheetView>
  </sheetViews>
  <sheetFormatPr defaultRowHeight="15" outlineLevelRow="3" x14ac:dyDescent="0.25"/>
  <cols>
    <col min="1" max="1" width="21.7109375" style="4" customWidth="1"/>
    <col min="2" max="2" width="47.7109375" style="4" customWidth="1"/>
    <col min="3" max="3" width="17.140625" style="26" customWidth="1"/>
    <col min="4" max="8" width="15.7109375" style="26" customWidth="1"/>
    <col min="9" max="16384" width="9.140625" style="4"/>
  </cols>
  <sheetData>
    <row r="1" spans="1:8" ht="15.95" customHeight="1" x14ac:dyDescent="0.25">
      <c r="A1" s="33" t="s">
        <v>118</v>
      </c>
      <c r="B1" s="33"/>
      <c r="C1" s="33"/>
      <c r="D1" s="33"/>
      <c r="E1" s="33"/>
      <c r="F1" s="33"/>
      <c r="G1" s="33"/>
      <c r="H1" s="33"/>
    </row>
    <row r="2" spans="1:8" ht="15.75" customHeight="1" x14ac:dyDescent="0.25">
      <c r="A2" s="34"/>
      <c r="B2" s="35"/>
      <c r="C2" s="35"/>
      <c r="D2" s="35"/>
      <c r="E2" s="35"/>
      <c r="F2" s="35"/>
      <c r="G2" s="35"/>
      <c r="H2" s="35"/>
    </row>
    <row r="3" spans="1:8" ht="12.75" customHeight="1" x14ac:dyDescent="0.25">
      <c r="A3" s="36" t="s">
        <v>0</v>
      </c>
      <c r="B3" s="37"/>
      <c r="C3" s="37"/>
      <c r="D3" s="37"/>
      <c r="E3" s="37"/>
      <c r="F3" s="37"/>
      <c r="G3" s="37"/>
      <c r="H3" s="37"/>
    </row>
    <row r="4" spans="1:8" ht="93.75" customHeight="1" x14ac:dyDescent="0.25">
      <c r="A4" s="11" t="s">
        <v>41</v>
      </c>
      <c r="B4" s="11" t="s">
        <v>42</v>
      </c>
      <c r="C4" s="11" t="s">
        <v>44</v>
      </c>
      <c r="D4" s="12" t="s">
        <v>45</v>
      </c>
      <c r="E4" s="10" t="s">
        <v>43</v>
      </c>
      <c r="F4" s="10" t="s">
        <v>46</v>
      </c>
      <c r="G4" s="10" t="s">
        <v>47</v>
      </c>
      <c r="H4" s="10" t="s">
        <v>48</v>
      </c>
    </row>
    <row r="5" spans="1:8" ht="18" customHeight="1" x14ac:dyDescent="0.25">
      <c r="A5" s="13" t="s">
        <v>1</v>
      </c>
      <c r="B5" s="14" t="s">
        <v>40</v>
      </c>
      <c r="C5" s="15">
        <v>8177746</v>
      </c>
      <c r="D5" s="15">
        <f>D6+D20</f>
        <v>11553385.32</v>
      </c>
      <c r="E5" s="15">
        <v>10054122.789999999</v>
      </c>
      <c r="F5" s="15">
        <f>F6+F20</f>
        <v>11402618.744285714</v>
      </c>
      <c r="G5" s="15">
        <f>F5/C5*100</f>
        <v>139.43473842652625</v>
      </c>
      <c r="H5" s="16">
        <f>F5/D5</f>
        <v>0.98695044166376977</v>
      </c>
    </row>
    <row r="6" spans="1:8" outlineLevel="1" x14ac:dyDescent="0.25">
      <c r="A6" s="17" t="s">
        <v>2</v>
      </c>
      <c r="B6" s="18" t="s">
        <v>3</v>
      </c>
      <c r="C6" s="19">
        <v>3019000</v>
      </c>
      <c r="D6" s="19">
        <v>3057600</v>
      </c>
      <c r="E6" s="19">
        <v>2370004.9</v>
      </c>
      <c r="F6" s="19">
        <f>F7+F9+F11+F16+F18</f>
        <v>3134013.4842857146</v>
      </c>
      <c r="G6" s="19">
        <f t="shared" ref="G6:G26" si="0">F6/C6*100</f>
        <v>103.80965499455827</v>
      </c>
      <c r="H6" s="20">
        <f t="shared" ref="H6:H28" si="1">F6/D6</f>
        <v>1.024991327932272</v>
      </c>
    </row>
    <row r="7" spans="1:8" outlineLevel="2" x14ac:dyDescent="0.25">
      <c r="A7" s="2" t="s">
        <v>4</v>
      </c>
      <c r="B7" s="3" t="s">
        <v>5</v>
      </c>
      <c r="C7" s="21">
        <v>19000</v>
      </c>
      <c r="D7" s="21">
        <v>19000</v>
      </c>
      <c r="E7" s="21">
        <v>21508.7</v>
      </c>
      <c r="F7" s="21">
        <f>F8</f>
        <v>24581.371428571427</v>
      </c>
      <c r="G7" s="21">
        <f t="shared" si="0"/>
        <v>129.37563909774434</v>
      </c>
      <c r="H7" s="22">
        <f t="shared" si="1"/>
        <v>1.2937563909774434</v>
      </c>
    </row>
    <row r="8" spans="1:8" outlineLevel="3" x14ac:dyDescent="0.25">
      <c r="A8" s="2" t="s">
        <v>6</v>
      </c>
      <c r="B8" s="3" t="s">
        <v>7</v>
      </c>
      <c r="C8" s="21">
        <v>19000</v>
      </c>
      <c r="D8" s="21">
        <v>19000</v>
      </c>
      <c r="E8" s="21">
        <v>21508.7</v>
      </c>
      <c r="F8" s="21">
        <f>E8/10.5*12</f>
        <v>24581.371428571427</v>
      </c>
      <c r="G8" s="21">
        <f t="shared" si="0"/>
        <v>129.37563909774434</v>
      </c>
      <c r="H8" s="22">
        <f t="shared" si="1"/>
        <v>1.2937563909774434</v>
      </c>
    </row>
    <row r="9" spans="1:8" outlineLevel="2" x14ac:dyDescent="0.25">
      <c r="A9" s="2" t="s">
        <v>8</v>
      </c>
      <c r="B9" s="3" t="s">
        <v>9</v>
      </c>
      <c r="C9" s="21">
        <v>900000</v>
      </c>
      <c r="D9" s="21">
        <v>900000</v>
      </c>
      <c r="E9" s="21">
        <v>856783.99</v>
      </c>
      <c r="F9" s="21">
        <f>F10</f>
        <v>979181.7028571429</v>
      </c>
      <c r="G9" s="21">
        <f t="shared" si="0"/>
        <v>108.79796698412699</v>
      </c>
      <c r="H9" s="22">
        <f t="shared" si="1"/>
        <v>1.0879796698412698</v>
      </c>
    </row>
    <row r="10" spans="1:8" ht="25.5" outlineLevel="3" x14ac:dyDescent="0.25">
      <c r="A10" s="2" t="s">
        <v>10</v>
      </c>
      <c r="B10" s="3" t="s">
        <v>11</v>
      </c>
      <c r="C10" s="21">
        <v>900000</v>
      </c>
      <c r="D10" s="21">
        <v>900000</v>
      </c>
      <c r="E10" s="21">
        <v>856783.99</v>
      </c>
      <c r="F10" s="21">
        <f>E10/10.5*12</f>
        <v>979181.7028571429</v>
      </c>
      <c r="G10" s="21">
        <f t="shared" si="0"/>
        <v>108.79796698412699</v>
      </c>
      <c r="H10" s="22">
        <f t="shared" si="1"/>
        <v>1.0879796698412698</v>
      </c>
    </row>
    <row r="11" spans="1:8" outlineLevel="2" x14ac:dyDescent="0.25">
      <c r="A11" s="2" t="s">
        <v>12</v>
      </c>
      <c r="B11" s="3" t="s">
        <v>13</v>
      </c>
      <c r="C11" s="21">
        <v>2100000</v>
      </c>
      <c r="D11" s="21">
        <v>2100000</v>
      </c>
      <c r="E11" s="21">
        <v>1461361.8</v>
      </c>
      <c r="F11" s="21">
        <f>F12+F13</f>
        <v>2100000</v>
      </c>
      <c r="G11" s="21">
        <f t="shared" si="0"/>
        <v>100</v>
      </c>
      <c r="H11" s="22">
        <f t="shared" si="1"/>
        <v>1</v>
      </c>
    </row>
    <row r="12" spans="1:8" outlineLevel="3" x14ac:dyDescent="0.25">
      <c r="A12" s="2" t="s">
        <v>32</v>
      </c>
      <c r="B12" s="3" t="s">
        <v>33</v>
      </c>
      <c r="C12" s="21">
        <v>400000</v>
      </c>
      <c r="D12" s="21">
        <v>400000</v>
      </c>
      <c r="E12" s="21">
        <v>277212.07</v>
      </c>
      <c r="F12" s="21">
        <v>400000</v>
      </c>
      <c r="G12" s="21">
        <f t="shared" si="0"/>
        <v>100</v>
      </c>
      <c r="H12" s="22">
        <f t="shared" si="1"/>
        <v>1</v>
      </c>
    </row>
    <row r="13" spans="1:8" outlineLevel="3" x14ac:dyDescent="0.25">
      <c r="A13" s="2" t="s">
        <v>34</v>
      </c>
      <c r="B13" s="3" t="s">
        <v>35</v>
      </c>
      <c r="C13" s="21">
        <v>1700000</v>
      </c>
      <c r="D13" s="21">
        <v>1700000</v>
      </c>
      <c r="E13" s="21">
        <v>1184149.73</v>
      </c>
      <c r="F13" s="21">
        <v>1700000</v>
      </c>
      <c r="G13" s="21">
        <f t="shared" si="0"/>
        <v>100</v>
      </c>
      <c r="H13" s="22">
        <f t="shared" si="1"/>
        <v>1</v>
      </c>
    </row>
    <row r="14" spans="1:8" outlineLevel="2" x14ac:dyDescent="0.25">
      <c r="A14" s="2" t="s">
        <v>119</v>
      </c>
      <c r="B14" s="3" t="s">
        <v>120</v>
      </c>
      <c r="C14" s="21">
        <v>0</v>
      </c>
      <c r="D14" s="21">
        <v>0</v>
      </c>
      <c r="E14" s="21">
        <v>100</v>
      </c>
      <c r="F14" s="21">
        <f t="shared" ref="F14:F19" si="2">E14</f>
        <v>100</v>
      </c>
      <c r="G14" s="21" t="s">
        <v>121</v>
      </c>
      <c r="H14" s="22" t="s">
        <v>121</v>
      </c>
    </row>
    <row r="15" spans="1:8" outlineLevel="3" x14ac:dyDescent="0.25">
      <c r="A15" s="2" t="s">
        <v>122</v>
      </c>
      <c r="B15" s="3" t="s">
        <v>123</v>
      </c>
      <c r="C15" s="21">
        <v>0</v>
      </c>
      <c r="D15" s="21">
        <v>0</v>
      </c>
      <c r="E15" s="21">
        <v>100</v>
      </c>
      <c r="F15" s="21">
        <f t="shared" si="2"/>
        <v>100</v>
      </c>
      <c r="G15" s="21" t="s">
        <v>121</v>
      </c>
      <c r="H15" s="22" t="s">
        <v>121</v>
      </c>
    </row>
    <row r="16" spans="1:8" ht="51" outlineLevel="2" x14ac:dyDescent="0.25">
      <c r="A16" s="2" t="s">
        <v>14</v>
      </c>
      <c r="B16" s="3" t="s">
        <v>15</v>
      </c>
      <c r="C16" s="21">
        <v>0</v>
      </c>
      <c r="D16" s="21">
        <v>0</v>
      </c>
      <c r="E16" s="21">
        <v>142.41</v>
      </c>
      <c r="F16" s="21">
        <f t="shared" si="2"/>
        <v>142.41</v>
      </c>
      <c r="G16" s="21" t="s">
        <v>121</v>
      </c>
      <c r="H16" s="22" t="s">
        <v>121</v>
      </c>
    </row>
    <row r="17" spans="1:8" ht="89.25" outlineLevel="3" x14ac:dyDescent="0.25">
      <c r="A17" s="2" t="s">
        <v>16</v>
      </c>
      <c r="B17" s="3" t="s">
        <v>17</v>
      </c>
      <c r="C17" s="21">
        <v>0</v>
      </c>
      <c r="D17" s="21">
        <v>0</v>
      </c>
      <c r="E17" s="21">
        <v>142.41</v>
      </c>
      <c r="F17" s="21">
        <f t="shared" si="2"/>
        <v>142.41</v>
      </c>
      <c r="G17" s="21" t="s">
        <v>121</v>
      </c>
      <c r="H17" s="22" t="s">
        <v>121</v>
      </c>
    </row>
    <row r="18" spans="1:8" outlineLevel="2" x14ac:dyDescent="0.25">
      <c r="A18" s="2" t="s">
        <v>18</v>
      </c>
      <c r="B18" s="3" t="s">
        <v>19</v>
      </c>
      <c r="C18" s="21">
        <v>0</v>
      </c>
      <c r="D18" s="21">
        <v>38600</v>
      </c>
      <c r="E18" s="21">
        <v>30108</v>
      </c>
      <c r="F18" s="21">
        <f t="shared" si="2"/>
        <v>30108</v>
      </c>
      <c r="G18" s="21" t="s">
        <v>121</v>
      </c>
      <c r="H18" s="22">
        <f t="shared" si="1"/>
        <v>0.78</v>
      </c>
    </row>
    <row r="19" spans="1:8" outlineLevel="3" x14ac:dyDescent="0.25">
      <c r="A19" s="2" t="s">
        <v>36</v>
      </c>
      <c r="B19" s="3" t="s">
        <v>37</v>
      </c>
      <c r="C19" s="21">
        <v>0</v>
      </c>
      <c r="D19" s="21">
        <v>38600</v>
      </c>
      <c r="E19" s="21">
        <v>30108</v>
      </c>
      <c r="F19" s="21">
        <f t="shared" si="2"/>
        <v>30108</v>
      </c>
      <c r="G19" s="21" t="s">
        <v>121</v>
      </c>
      <c r="H19" s="22">
        <f t="shared" si="1"/>
        <v>0.78</v>
      </c>
    </row>
    <row r="20" spans="1:8" outlineLevel="1" x14ac:dyDescent="0.25">
      <c r="A20" s="17" t="s">
        <v>20</v>
      </c>
      <c r="B20" s="18" t="s">
        <v>21</v>
      </c>
      <c r="C20" s="19">
        <v>5158746</v>
      </c>
      <c r="D20" s="19">
        <f>D21+D27</f>
        <v>8495785.3200000003</v>
      </c>
      <c r="E20" s="19">
        <v>7684117.8899999997</v>
      </c>
      <c r="F20" s="19">
        <f>F21+F27</f>
        <v>8268605.2599999998</v>
      </c>
      <c r="G20" s="19">
        <f t="shared" si="0"/>
        <v>160.28324053946443</v>
      </c>
      <c r="H20" s="20">
        <f t="shared" si="1"/>
        <v>0.97325967506909639</v>
      </c>
    </row>
    <row r="21" spans="1:8" ht="38.25" outlineLevel="2" x14ac:dyDescent="0.25">
      <c r="A21" s="2" t="s">
        <v>22</v>
      </c>
      <c r="B21" s="3" t="s">
        <v>23</v>
      </c>
      <c r="C21" s="21">
        <v>5158746</v>
      </c>
      <c r="D21" s="21">
        <f>D22+D23+D24+D25+D26</f>
        <v>8474213.5600000005</v>
      </c>
      <c r="E21" s="21">
        <v>7662546.1299999999</v>
      </c>
      <c r="F21" s="21">
        <f>F22+F23+F24+F25</f>
        <v>8247033.5</v>
      </c>
      <c r="G21" s="21">
        <f t="shared" si="0"/>
        <v>159.86508155276496</v>
      </c>
      <c r="H21" s="22">
        <f t="shared" si="1"/>
        <v>0.97319160552286099</v>
      </c>
    </row>
    <row r="22" spans="1:8" ht="25.5" outlineLevel="3" x14ac:dyDescent="0.25">
      <c r="A22" s="2" t="s">
        <v>38</v>
      </c>
      <c r="B22" s="3" t="s">
        <v>39</v>
      </c>
      <c r="C22" s="21">
        <v>4448762</v>
      </c>
      <c r="D22" s="21">
        <v>4448762</v>
      </c>
      <c r="E22" s="21">
        <v>4078030</v>
      </c>
      <c r="F22" s="21">
        <f t="shared" ref="F21:F28" si="3">D22</f>
        <v>4448762</v>
      </c>
      <c r="G22" s="21">
        <f t="shared" si="0"/>
        <v>100</v>
      </c>
      <c r="H22" s="22">
        <f t="shared" si="1"/>
        <v>1</v>
      </c>
    </row>
    <row r="23" spans="1:8" ht="25.5" outlineLevel="3" x14ac:dyDescent="0.25">
      <c r="A23" s="2" t="s">
        <v>24</v>
      </c>
      <c r="B23" s="3" t="s">
        <v>124</v>
      </c>
      <c r="C23" s="21">
        <v>0</v>
      </c>
      <c r="D23" s="21">
        <v>500000</v>
      </c>
      <c r="E23" s="21">
        <v>389999.94</v>
      </c>
      <c r="F23" s="21">
        <f>E23</f>
        <v>389999.94</v>
      </c>
      <c r="G23" s="21" t="s">
        <v>121</v>
      </c>
      <c r="H23" s="22">
        <f t="shared" si="1"/>
        <v>0.77999987999999998</v>
      </c>
    </row>
    <row r="24" spans="1:8" ht="25.5" outlineLevel="3" x14ac:dyDescent="0.25">
      <c r="A24" s="2" t="s">
        <v>26</v>
      </c>
      <c r="B24" s="3" t="s">
        <v>25</v>
      </c>
      <c r="C24" s="21">
        <v>134544</v>
      </c>
      <c r="D24" s="21">
        <v>134544</v>
      </c>
      <c r="E24" s="21">
        <v>79698.98</v>
      </c>
      <c r="F24" s="21">
        <f t="shared" si="3"/>
        <v>134544</v>
      </c>
      <c r="G24" s="21">
        <f t="shared" si="0"/>
        <v>100</v>
      </c>
      <c r="H24" s="22">
        <f t="shared" si="1"/>
        <v>1</v>
      </c>
    </row>
    <row r="25" spans="1:8" outlineLevel="3" x14ac:dyDescent="0.25">
      <c r="A25" s="2" t="s">
        <v>27</v>
      </c>
      <c r="B25" s="3" t="s">
        <v>28</v>
      </c>
      <c r="C25" s="21">
        <v>458260</v>
      </c>
      <c r="D25" s="21">
        <v>3273727.56</v>
      </c>
      <c r="E25" s="21">
        <v>3114817.21</v>
      </c>
      <c r="F25" s="21">
        <f t="shared" si="3"/>
        <v>3273727.56</v>
      </c>
      <c r="G25" s="21">
        <f t="shared" si="0"/>
        <v>714.3821324139135</v>
      </c>
      <c r="H25" s="22">
        <f t="shared" si="1"/>
        <v>1</v>
      </c>
    </row>
    <row r="26" spans="1:8" ht="25.5" outlineLevel="3" x14ac:dyDescent="0.25">
      <c r="A26" s="2" t="s">
        <v>29</v>
      </c>
      <c r="B26" s="3" t="s">
        <v>125</v>
      </c>
      <c r="C26" s="21">
        <v>117180</v>
      </c>
      <c r="D26" s="21">
        <v>117180</v>
      </c>
      <c r="E26" s="21">
        <v>0</v>
      </c>
      <c r="F26" s="21">
        <v>0</v>
      </c>
      <c r="G26" s="21">
        <f t="shared" si="0"/>
        <v>0</v>
      </c>
      <c r="H26" s="22">
        <f t="shared" si="1"/>
        <v>0</v>
      </c>
    </row>
    <row r="27" spans="1:8" ht="76.5" outlineLevel="2" x14ac:dyDescent="0.25">
      <c r="A27" s="2" t="s">
        <v>30</v>
      </c>
      <c r="B27" s="3" t="s">
        <v>31</v>
      </c>
      <c r="C27" s="21">
        <v>0</v>
      </c>
      <c r="D27" s="21">
        <v>21571.759999999998</v>
      </c>
      <c r="E27" s="21">
        <v>21571.759999999998</v>
      </c>
      <c r="F27" s="21">
        <f t="shared" si="3"/>
        <v>21571.759999999998</v>
      </c>
      <c r="G27" s="21" t="s">
        <v>121</v>
      </c>
      <c r="H27" s="22">
        <f t="shared" si="1"/>
        <v>1</v>
      </c>
    </row>
    <row r="28" spans="1:8" outlineLevel="3" x14ac:dyDescent="0.25">
      <c r="A28" s="2" t="s">
        <v>126</v>
      </c>
      <c r="B28" s="3" t="s">
        <v>123</v>
      </c>
      <c r="C28" s="21">
        <v>0</v>
      </c>
      <c r="D28" s="21">
        <v>21571.759999999998</v>
      </c>
      <c r="E28" s="21">
        <v>21571.759999999998</v>
      </c>
      <c r="F28" s="21">
        <f t="shared" si="3"/>
        <v>21571.759999999998</v>
      </c>
      <c r="G28" s="21" t="s">
        <v>121</v>
      </c>
      <c r="H28" s="22">
        <f t="shared" si="1"/>
        <v>1</v>
      </c>
    </row>
    <row r="29" spans="1:8" ht="12.75" customHeight="1" x14ac:dyDescent="0.25">
      <c r="A29" s="1"/>
      <c r="B29" s="1"/>
      <c r="C29" s="23"/>
      <c r="D29" s="23"/>
      <c r="E29" s="23"/>
      <c r="F29" s="23"/>
      <c r="G29" s="23"/>
      <c r="H29" s="23"/>
    </row>
    <row r="30" spans="1:8" x14ac:dyDescent="0.25">
      <c r="A30" s="38"/>
      <c r="B30" s="39"/>
      <c r="C30" s="39"/>
      <c r="D30" s="39"/>
      <c r="E30" s="39"/>
      <c r="F30" s="24"/>
      <c r="G30" s="25"/>
      <c r="H30" s="25"/>
    </row>
  </sheetData>
  <mergeCells count="4">
    <mergeCell ref="A1:H1"/>
    <mergeCell ref="A2:H2"/>
    <mergeCell ref="A3:H3"/>
    <mergeCell ref="A30:E30"/>
  </mergeCells>
  <pageMargins left="0.39374999999999999" right="0.39374999999999999" top="0.59027779999999996" bottom="0.59027779999999996" header="0.39374999999999999" footer="0.39374999999999999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GridLines="0" zoomScaleNormal="100" zoomScaleSheetLayoutView="100" workbookViewId="0">
      <selection activeCell="C6" sqref="C6"/>
    </sheetView>
  </sheetViews>
  <sheetFormatPr defaultRowHeight="15" outlineLevelRow="2" x14ac:dyDescent="0.25"/>
  <cols>
    <col min="1" max="1" width="40" style="26" customWidth="1"/>
    <col min="2" max="2" width="9" style="26" customWidth="1"/>
    <col min="3" max="4" width="14.7109375" style="26" customWidth="1"/>
    <col min="5" max="6" width="11.7109375" style="26" customWidth="1"/>
    <col min="7" max="8" width="14.7109375" style="26" customWidth="1"/>
    <col min="9" max="9" width="9.140625" style="4" customWidth="1"/>
    <col min="10" max="16384" width="9.140625" style="4"/>
  </cols>
  <sheetData>
    <row r="1" spans="1:9" ht="15.95" customHeight="1" x14ac:dyDescent="0.25">
      <c r="A1" s="44" t="s">
        <v>116</v>
      </c>
      <c r="B1" s="45"/>
      <c r="C1" s="45"/>
      <c r="D1" s="45"/>
      <c r="E1" s="45"/>
      <c r="F1" s="45"/>
      <c r="G1" s="45"/>
      <c r="H1" s="45"/>
      <c r="I1" s="1"/>
    </row>
    <row r="2" spans="1:9" ht="15.75" customHeight="1" x14ac:dyDescent="0.25">
      <c r="A2" s="46"/>
      <c r="B2" s="47"/>
      <c r="C2" s="47"/>
      <c r="D2" s="47"/>
      <c r="E2" s="47"/>
      <c r="F2" s="47"/>
      <c r="G2" s="47"/>
      <c r="H2" s="47"/>
      <c r="I2" s="1"/>
    </row>
    <row r="3" spans="1:9" ht="12.75" customHeight="1" x14ac:dyDescent="0.25">
      <c r="A3" s="48" t="s">
        <v>0</v>
      </c>
      <c r="B3" s="49"/>
      <c r="C3" s="49"/>
      <c r="D3" s="49"/>
      <c r="E3" s="49"/>
      <c r="F3" s="49"/>
      <c r="G3" s="49"/>
      <c r="H3" s="49"/>
      <c r="I3" s="1"/>
    </row>
    <row r="4" spans="1:9" ht="38.25" customHeight="1" x14ac:dyDescent="0.25">
      <c r="A4" s="50" t="s">
        <v>49</v>
      </c>
      <c r="B4" s="50" t="s">
        <v>127</v>
      </c>
      <c r="C4" s="50" t="s">
        <v>50</v>
      </c>
      <c r="D4" s="50" t="s">
        <v>51</v>
      </c>
      <c r="E4" s="50" t="s">
        <v>52</v>
      </c>
      <c r="F4" s="50" t="s">
        <v>46</v>
      </c>
      <c r="G4" s="52" t="s">
        <v>53</v>
      </c>
      <c r="H4" s="40" t="s">
        <v>54</v>
      </c>
      <c r="I4" s="1"/>
    </row>
    <row r="5" spans="1:9" ht="66.75" customHeight="1" x14ac:dyDescent="0.25">
      <c r="A5" s="51"/>
      <c r="B5" s="51"/>
      <c r="C5" s="51"/>
      <c r="D5" s="51"/>
      <c r="E5" s="51"/>
      <c r="F5" s="51"/>
      <c r="G5" s="53"/>
      <c r="H5" s="41"/>
      <c r="I5" s="1"/>
    </row>
    <row r="6" spans="1:9" x14ac:dyDescent="0.25">
      <c r="A6" s="27" t="s">
        <v>55</v>
      </c>
      <c r="B6" s="28" t="s">
        <v>56</v>
      </c>
      <c r="C6" s="15">
        <v>8177746</v>
      </c>
      <c r="D6" s="15">
        <v>13936661.689999999</v>
      </c>
      <c r="E6" s="15">
        <v>9780712.1699999999</v>
      </c>
      <c r="F6" s="15">
        <f>F7+F13+F15+F18+F21+F25+F28+F30</f>
        <v>13473260.57</v>
      </c>
      <c r="G6" s="15">
        <f>F6/C6*100</f>
        <v>164.75518523074697</v>
      </c>
      <c r="H6" s="29">
        <f>F6/D6</f>
        <v>0.96674948920281933</v>
      </c>
      <c r="I6" s="1"/>
    </row>
    <row r="7" spans="1:9" ht="25.5" outlineLevel="1" x14ac:dyDescent="0.25">
      <c r="A7" s="30" t="s">
        <v>57</v>
      </c>
      <c r="B7" s="31" t="s">
        <v>58</v>
      </c>
      <c r="C7" s="5">
        <v>3587890</v>
      </c>
      <c r="D7" s="5">
        <v>4241127.68</v>
      </c>
      <c r="E7" s="21">
        <v>2313819.27</v>
      </c>
      <c r="F7" s="21">
        <f>F8+F9+F10+F11+F12</f>
        <v>3847381.4</v>
      </c>
      <c r="G7" s="21">
        <f t="shared" ref="G7:G31" si="0">F7/C7*100</f>
        <v>107.23242351354139</v>
      </c>
      <c r="H7" s="32">
        <f t="shared" ref="H7:H31" si="1">F7/D7</f>
        <v>0.90716000325649238</v>
      </c>
      <c r="I7" s="1"/>
    </row>
    <row r="8" spans="1:9" ht="63.75" outlineLevel="2" x14ac:dyDescent="0.25">
      <c r="A8" s="30" t="s">
        <v>59</v>
      </c>
      <c r="B8" s="31" t="s">
        <v>60</v>
      </c>
      <c r="C8" s="5">
        <v>3110710</v>
      </c>
      <c r="D8" s="5">
        <v>3513947.68</v>
      </c>
      <c r="E8" s="21">
        <v>2065019.27</v>
      </c>
      <c r="F8" s="21">
        <v>3513581.4</v>
      </c>
      <c r="G8" s="21">
        <f t="shared" si="0"/>
        <v>112.95110762494735</v>
      </c>
      <c r="H8" s="32">
        <f t="shared" si="1"/>
        <v>0.99989576395741886</v>
      </c>
      <c r="I8" s="1"/>
    </row>
    <row r="9" spans="1:9" ht="51" outlineLevel="2" x14ac:dyDescent="0.25">
      <c r="A9" s="30" t="s">
        <v>61</v>
      </c>
      <c r="B9" s="31" t="s">
        <v>62</v>
      </c>
      <c r="C9" s="5">
        <v>180000</v>
      </c>
      <c r="D9" s="5">
        <v>180000</v>
      </c>
      <c r="E9" s="21">
        <v>165000</v>
      </c>
      <c r="F9" s="21">
        <f>D9</f>
        <v>180000</v>
      </c>
      <c r="G9" s="21">
        <f t="shared" si="0"/>
        <v>100</v>
      </c>
      <c r="H9" s="32">
        <f t="shared" si="1"/>
        <v>1</v>
      </c>
      <c r="I9" s="1"/>
    </row>
    <row r="10" spans="1:9" ht="25.5" outlineLevel="2" x14ac:dyDescent="0.25">
      <c r="A10" s="30" t="s">
        <v>128</v>
      </c>
      <c r="B10" s="31" t="s">
        <v>129</v>
      </c>
      <c r="C10" s="5">
        <v>25000</v>
      </c>
      <c r="D10" s="5">
        <v>25000</v>
      </c>
      <c r="E10" s="21">
        <v>18800</v>
      </c>
      <c r="F10" s="21">
        <f>E10</f>
        <v>18800</v>
      </c>
      <c r="G10" s="21" t="s">
        <v>121</v>
      </c>
      <c r="H10" s="32">
        <f t="shared" si="1"/>
        <v>0.752</v>
      </c>
      <c r="I10" s="1"/>
    </row>
    <row r="11" spans="1:9" outlineLevel="2" x14ac:dyDescent="0.25">
      <c r="A11" s="30" t="s">
        <v>63</v>
      </c>
      <c r="B11" s="31" t="s">
        <v>64</v>
      </c>
      <c r="C11" s="5">
        <v>30000</v>
      </c>
      <c r="D11" s="5">
        <v>30000</v>
      </c>
      <c r="E11" s="21">
        <v>0</v>
      </c>
      <c r="F11" s="21">
        <v>0</v>
      </c>
      <c r="G11" s="21" t="s">
        <v>121</v>
      </c>
      <c r="H11" s="32">
        <f t="shared" si="1"/>
        <v>0</v>
      </c>
      <c r="I11" s="1"/>
    </row>
    <row r="12" spans="1:9" ht="25.5" outlineLevel="2" x14ac:dyDescent="0.25">
      <c r="A12" s="30" t="s">
        <v>65</v>
      </c>
      <c r="B12" s="31" t="s">
        <v>66</v>
      </c>
      <c r="C12" s="5">
        <v>242180</v>
      </c>
      <c r="D12" s="5">
        <v>492180</v>
      </c>
      <c r="E12" s="21">
        <v>65000</v>
      </c>
      <c r="F12" s="21">
        <v>135000</v>
      </c>
      <c r="G12" s="21">
        <f t="shared" si="0"/>
        <v>55.743661739202246</v>
      </c>
      <c r="H12" s="32">
        <f t="shared" si="1"/>
        <v>0.27428989394124104</v>
      </c>
      <c r="I12" s="1"/>
    </row>
    <row r="13" spans="1:9" outlineLevel="1" x14ac:dyDescent="0.25">
      <c r="A13" s="30" t="s">
        <v>67</v>
      </c>
      <c r="B13" s="31" t="s">
        <v>68</v>
      </c>
      <c r="C13" s="5">
        <v>134544</v>
      </c>
      <c r="D13" s="5">
        <v>134544</v>
      </c>
      <c r="E13" s="21">
        <v>79698.98</v>
      </c>
      <c r="F13" s="21">
        <f>F14</f>
        <v>134544</v>
      </c>
      <c r="G13" s="21">
        <f t="shared" si="0"/>
        <v>100</v>
      </c>
      <c r="H13" s="32">
        <f t="shared" si="1"/>
        <v>1</v>
      </c>
      <c r="I13" s="1"/>
    </row>
    <row r="14" spans="1:9" ht="25.5" outlineLevel="2" x14ac:dyDescent="0.25">
      <c r="A14" s="30" t="s">
        <v>69</v>
      </c>
      <c r="B14" s="31" t="s">
        <v>70</v>
      </c>
      <c r="C14" s="5">
        <v>134544</v>
      </c>
      <c r="D14" s="5">
        <v>134544</v>
      </c>
      <c r="E14" s="21">
        <v>79698.98</v>
      </c>
      <c r="F14" s="21">
        <f>D14</f>
        <v>134544</v>
      </c>
      <c r="G14" s="21">
        <f t="shared" si="0"/>
        <v>100</v>
      </c>
      <c r="H14" s="32">
        <f t="shared" si="1"/>
        <v>1</v>
      </c>
      <c r="I14" s="1"/>
    </row>
    <row r="15" spans="1:9" ht="25.5" outlineLevel="1" x14ac:dyDescent="0.25">
      <c r="A15" s="30" t="s">
        <v>71</v>
      </c>
      <c r="B15" s="31" t="s">
        <v>72</v>
      </c>
      <c r="C15" s="5">
        <v>63000</v>
      </c>
      <c r="D15" s="5">
        <v>63000</v>
      </c>
      <c r="E15" s="21">
        <v>0</v>
      </c>
      <c r="F15" s="21">
        <f>F16+F17</f>
        <v>60000</v>
      </c>
      <c r="G15" s="21">
        <f t="shared" si="0"/>
        <v>95.238095238095227</v>
      </c>
      <c r="H15" s="32">
        <f t="shared" si="1"/>
        <v>0.95238095238095233</v>
      </c>
      <c r="I15" s="1"/>
    </row>
    <row r="16" spans="1:9" outlineLevel="2" x14ac:dyDescent="0.25">
      <c r="A16" s="30" t="s">
        <v>73</v>
      </c>
      <c r="B16" s="31" t="s">
        <v>74</v>
      </c>
      <c r="C16" s="5">
        <v>3000</v>
      </c>
      <c r="D16" s="5">
        <v>3000</v>
      </c>
      <c r="E16" s="21">
        <v>0</v>
      </c>
      <c r="F16" s="21">
        <v>0</v>
      </c>
      <c r="G16" s="21">
        <f t="shared" si="0"/>
        <v>0</v>
      </c>
      <c r="H16" s="32">
        <f t="shared" si="1"/>
        <v>0</v>
      </c>
      <c r="I16" s="1"/>
    </row>
    <row r="17" spans="1:9" ht="51" outlineLevel="2" x14ac:dyDescent="0.25">
      <c r="A17" s="30" t="s">
        <v>75</v>
      </c>
      <c r="B17" s="31" t="s">
        <v>76</v>
      </c>
      <c r="C17" s="5">
        <v>60000</v>
      </c>
      <c r="D17" s="5">
        <v>60000</v>
      </c>
      <c r="E17" s="21">
        <v>0</v>
      </c>
      <c r="F17" s="21">
        <f>D17</f>
        <v>60000</v>
      </c>
      <c r="G17" s="21" t="s">
        <v>121</v>
      </c>
      <c r="H17" s="32">
        <f t="shared" si="1"/>
        <v>1</v>
      </c>
      <c r="I17" s="1"/>
    </row>
    <row r="18" spans="1:9" outlineLevel="1" x14ac:dyDescent="0.25">
      <c r="A18" s="30" t="s">
        <v>77</v>
      </c>
      <c r="B18" s="31" t="s">
        <v>78</v>
      </c>
      <c r="C18" s="5">
        <v>438260</v>
      </c>
      <c r="D18" s="5">
        <v>5736276.6900000004</v>
      </c>
      <c r="E18" s="21">
        <v>5325689.09</v>
      </c>
      <c r="F18" s="21">
        <f>F19+F20</f>
        <v>5726276.6900000004</v>
      </c>
      <c r="G18" s="21">
        <f t="shared" si="0"/>
        <v>1306.5935038561586</v>
      </c>
      <c r="H18" s="32">
        <f t="shared" si="1"/>
        <v>0.9982567089175749</v>
      </c>
      <c r="I18" s="1"/>
    </row>
    <row r="19" spans="1:9" ht="25.5" outlineLevel="2" x14ac:dyDescent="0.25">
      <c r="A19" s="30" t="s">
        <v>79</v>
      </c>
      <c r="B19" s="31" t="s">
        <v>80</v>
      </c>
      <c r="C19" s="5">
        <v>428260</v>
      </c>
      <c r="D19" s="5">
        <v>5726276.6900000004</v>
      </c>
      <c r="E19" s="21">
        <v>5325689.09</v>
      </c>
      <c r="F19" s="21">
        <f>D19</f>
        <v>5726276.6900000004</v>
      </c>
      <c r="G19" s="21">
        <f t="shared" si="0"/>
        <v>1337.1028557418392</v>
      </c>
      <c r="H19" s="32">
        <f t="shared" si="1"/>
        <v>1</v>
      </c>
      <c r="I19" s="1"/>
    </row>
    <row r="20" spans="1:9" ht="25.5" outlineLevel="2" x14ac:dyDescent="0.25">
      <c r="A20" s="30" t="s">
        <v>81</v>
      </c>
      <c r="B20" s="31" t="s">
        <v>82</v>
      </c>
      <c r="C20" s="5">
        <v>10000</v>
      </c>
      <c r="D20" s="5">
        <v>10000</v>
      </c>
      <c r="E20" s="21">
        <v>0</v>
      </c>
      <c r="F20" s="21">
        <v>0</v>
      </c>
      <c r="G20" s="21">
        <f t="shared" si="0"/>
        <v>0</v>
      </c>
      <c r="H20" s="32">
        <f t="shared" si="1"/>
        <v>0</v>
      </c>
      <c r="I20" s="1"/>
    </row>
    <row r="21" spans="1:9" ht="25.5" outlineLevel="1" x14ac:dyDescent="0.25">
      <c r="A21" s="30" t="s">
        <v>83</v>
      </c>
      <c r="B21" s="31" t="s">
        <v>84</v>
      </c>
      <c r="C21" s="5">
        <v>2097907</v>
      </c>
      <c r="D21" s="5">
        <v>2432000</v>
      </c>
      <c r="E21" s="21">
        <v>1649848.87</v>
      </c>
      <c r="F21" s="21">
        <f>F22+F23+F24</f>
        <v>2375345.16</v>
      </c>
      <c r="G21" s="21">
        <f t="shared" si="0"/>
        <v>113.22452139203503</v>
      </c>
      <c r="H21" s="32">
        <f t="shared" si="1"/>
        <v>0.97670442434210536</v>
      </c>
      <c r="I21" s="1"/>
    </row>
    <row r="22" spans="1:9" outlineLevel="2" x14ac:dyDescent="0.25">
      <c r="A22" s="30" t="s">
        <v>85</v>
      </c>
      <c r="B22" s="31" t="s">
        <v>86</v>
      </c>
      <c r="C22" s="5">
        <v>2000</v>
      </c>
      <c r="D22" s="5">
        <v>2000</v>
      </c>
      <c r="E22" s="21">
        <v>0</v>
      </c>
      <c r="F22" s="21">
        <v>0</v>
      </c>
      <c r="G22" s="21">
        <f t="shared" si="0"/>
        <v>0</v>
      </c>
      <c r="H22" s="32">
        <f t="shared" si="1"/>
        <v>0</v>
      </c>
      <c r="I22" s="1"/>
    </row>
    <row r="23" spans="1:9" outlineLevel="2" x14ac:dyDescent="0.25">
      <c r="A23" s="30" t="s">
        <v>87</v>
      </c>
      <c r="B23" s="31" t="s">
        <v>88</v>
      </c>
      <c r="C23" s="5">
        <v>100000</v>
      </c>
      <c r="D23" s="5">
        <v>100000</v>
      </c>
      <c r="E23" s="21">
        <v>0</v>
      </c>
      <c r="F23" s="21">
        <f>D23</f>
        <v>100000</v>
      </c>
      <c r="G23" s="21">
        <f t="shared" si="0"/>
        <v>100</v>
      </c>
      <c r="H23" s="32">
        <f t="shared" si="1"/>
        <v>1</v>
      </c>
      <c r="I23" s="1"/>
    </row>
    <row r="24" spans="1:9" outlineLevel="2" x14ac:dyDescent="0.25">
      <c r="A24" s="30" t="s">
        <v>89</v>
      </c>
      <c r="B24" s="31" t="s">
        <v>90</v>
      </c>
      <c r="C24" s="5">
        <v>1995907</v>
      </c>
      <c r="D24" s="5">
        <v>2330000</v>
      </c>
      <c r="E24" s="21">
        <v>1649848.87</v>
      </c>
      <c r="F24" s="21">
        <v>2275345.16</v>
      </c>
      <c r="G24" s="21">
        <f t="shared" si="0"/>
        <v>114.00056014633948</v>
      </c>
      <c r="H24" s="32">
        <f t="shared" si="1"/>
        <v>0.97654298712446364</v>
      </c>
      <c r="I24" s="1"/>
    </row>
    <row r="25" spans="1:9" outlineLevel="1" x14ac:dyDescent="0.25">
      <c r="A25" s="30" t="s">
        <v>91</v>
      </c>
      <c r="B25" s="31" t="s">
        <v>92</v>
      </c>
      <c r="C25" s="5">
        <v>1778012</v>
      </c>
      <c r="D25" s="5">
        <v>1251580.32</v>
      </c>
      <c r="E25" s="21">
        <v>375569.45</v>
      </c>
      <c r="F25" s="21">
        <f>F26</f>
        <v>1251580.32</v>
      </c>
      <c r="G25" s="21">
        <f t="shared" si="0"/>
        <v>70.392118838343052</v>
      </c>
      <c r="H25" s="32">
        <f t="shared" si="1"/>
        <v>1</v>
      </c>
      <c r="I25" s="1"/>
    </row>
    <row r="26" spans="1:9" outlineLevel="2" x14ac:dyDescent="0.25">
      <c r="A26" s="30" t="s">
        <v>93</v>
      </c>
      <c r="B26" s="31" t="s">
        <v>94</v>
      </c>
      <c r="C26" s="5">
        <v>1778012</v>
      </c>
      <c r="D26" s="5">
        <v>1251580.32</v>
      </c>
      <c r="E26" s="21">
        <v>375569.45</v>
      </c>
      <c r="F26" s="21">
        <f>D26</f>
        <v>1251580.32</v>
      </c>
      <c r="G26" s="21">
        <f t="shared" si="0"/>
        <v>70.392118838343052</v>
      </c>
      <c r="H26" s="32">
        <f t="shared" si="1"/>
        <v>1</v>
      </c>
      <c r="I26" s="1"/>
    </row>
    <row r="27" spans="1:9" ht="25.5" outlineLevel="2" x14ac:dyDescent="0.25">
      <c r="A27" s="30" t="s">
        <v>95</v>
      </c>
      <c r="B27" s="31" t="s">
        <v>96</v>
      </c>
      <c r="C27" s="5">
        <v>0</v>
      </c>
      <c r="D27" s="5">
        <v>0</v>
      </c>
      <c r="E27" s="21">
        <v>0</v>
      </c>
      <c r="F27" s="21">
        <v>0</v>
      </c>
      <c r="G27" s="21" t="e">
        <f t="shared" si="0"/>
        <v>#DIV/0!</v>
      </c>
      <c r="H27" s="32" t="s">
        <v>121</v>
      </c>
      <c r="I27" s="1"/>
    </row>
    <row r="28" spans="1:9" outlineLevel="1" x14ac:dyDescent="0.25">
      <c r="A28" s="30" t="s">
        <v>97</v>
      </c>
      <c r="B28" s="31" t="s">
        <v>98</v>
      </c>
      <c r="C28" s="5">
        <v>52800</v>
      </c>
      <c r="D28" s="5">
        <v>52800</v>
      </c>
      <c r="E28" s="21">
        <v>35846.51</v>
      </c>
      <c r="F28" s="21">
        <f>F29</f>
        <v>52800</v>
      </c>
      <c r="G28" s="21">
        <f t="shared" si="0"/>
        <v>100</v>
      </c>
      <c r="H28" s="32">
        <f t="shared" si="1"/>
        <v>1</v>
      </c>
      <c r="I28" s="1"/>
    </row>
    <row r="29" spans="1:9" outlineLevel="2" x14ac:dyDescent="0.25">
      <c r="A29" s="30" t="s">
        <v>99</v>
      </c>
      <c r="B29" s="31" t="s">
        <v>100</v>
      </c>
      <c r="C29" s="5">
        <v>52800</v>
      </c>
      <c r="D29" s="5">
        <v>52800</v>
      </c>
      <c r="E29" s="21">
        <v>35846.51</v>
      </c>
      <c r="F29" s="21">
        <f>D29</f>
        <v>52800</v>
      </c>
      <c r="G29" s="21">
        <f t="shared" si="0"/>
        <v>100</v>
      </c>
      <c r="H29" s="32">
        <f t="shared" si="1"/>
        <v>1</v>
      </c>
      <c r="I29" s="1"/>
    </row>
    <row r="30" spans="1:9" outlineLevel="1" x14ac:dyDescent="0.25">
      <c r="A30" s="30" t="s">
        <v>101</v>
      </c>
      <c r="B30" s="31" t="s">
        <v>102</v>
      </c>
      <c r="C30" s="5">
        <v>25333</v>
      </c>
      <c r="D30" s="5">
        <v>25333</v>
      </c>
      <c r="E30" s="21">
        <v>240</v>
      </c>
      <c r="F30" s="21">
        <f>F31</f>
        <v>25333</v>
      </c>
      <c r="G30" s="21">
        <f t="shared" si="0"/>
        <v>100</v>
      </c>
      <c r="H30" s="32">
        <f t="shared" si="1"/>
        <v>1</v>
      </c>
      <c r="I30" s="1"/>
    </row>
    <row r="31" spans="1:9" outlineLevel="2" x14ac:dyDescent="0.25">
      <c r="A31" s="30" t="s">
        <v>103</v>
      </c>
      <c r="B31" s="31" t="s">
        <v>104</v>
      </c>
      <c r="C31" s="5">
        <v>25333</v>
      </c>
      <c r="D31" s="5">
        <v>25333</v>
      </c>
      <c r="E31" s="21">
        <v>240</v>
      </c>
      <c r="F31" s="21">
        <f>D31</f>
        <v>25333</v>
      </c>
      <c r="G31" s="21">
        <f t="shared" si="0"/>
        <v>100</v>
      </c>
      <c r="H31" s="32">
        <f t="shared" si="1"/>
        <v>1</v>
      </c>
      <c r="I31" s="1"/>
    </row>
    <row r="32" spans="1:9" ht="12.75" customHeight="1" x14ac:dyDescent="0.25">
      <c r="A32" s="23"/>
      <c r="B32" s="23"/>
      <c r="C32" s="23"/>
      <c r="D32" s="23"/>
      <c r="E32" s="23"/>
      <c r="F32" s="23"/>
      <c r="G32" s="23"/>
      <c r="H32" s="23"/>
      <c r="I32" s="1"/>
    </row>
    <row r="33" spans="1:9" x14ac:dyDescent="0.25">
      <c r="A33" s="42"/>
      <c r="B33" s="43"/>
      <c r="C33" s="43"/>
      <c r="D33" s="43"/>
      <c r="E33" s="25"/>
      <c r="F33" s="25"/>
      <c r="G33" s="25"/>
      <c r="H33" s="25"/>
      <c r="I33" s="1"/>
    </row>
  </sheetData>
  <mergeCells count="12">
    <mergeCell ref="H4:H5"/>
    <mergeCell ref="A33:D33"/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</mergeCells>
  <pageMargins left="0.59027779999999996" right="0.59027779999999996" top="0.59027779999999996" bottom="0.59027779999999996" header="0.39374999999999999" footer="0.39374999999999999"/>
  <pageSetup paperSize="9" scale="64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workbookViewId="0">
      <selection activeCell="D11" sqref="D11"/>
    </sheetView>
  </sheetViews>
  <sheetFormatPr defaultColWidth="9.140625" defaultRowHeight="15" x14ac:dyDescent="0.25"/>
  <cols>
    <col min="1" max="1" width="35.5703125" style="7" customWidth="1"/>
    <col min="2" max="2" width="24.42578125" style="7" customWidth="1"/>
    <col min="3" max="3" width="15.42578125" style="7" customWidth="1"/>
    <col min="4" max="4" width="16.28515625" style="7" customWidth="1"/>
    <col min="5" max="5" width="16" style="7" customWidth="1"/>
    <col min="6" max="6" width="16.140625" style="7" customWidth="1"/>
    <col min="7" max="16384" width="9.140625" style="7"/>
  </cols>
  <sheetData>
    <row r="1" spans="1:6" ht="15.75" x14ac:dyDescent="0.25">
      <c r="A1" s="54" t="s">
        <v>117</v>
      </c>
      <c r="B1" s="54"/>
      <c r="C1" s="54"/>
      <c r="D1" s="54"/>
      <c r="E1" s="54"/>
      <c r="F1" s="54"/>
    </row>
    <row r="2" spans="1:6" ht="87" customHeight="1" x14ac:dyDescent="0.25">
      <c r="A2" s="6" t="s">
        <v>105</v>
      </c>
      <c r="B2" s="6" t="s">
        <v>106</v>
      </c>
      <c r="C2" s="6" t="s">
        <v>107</v>
      </c>
      <c r="D2" s="6" t="s">
        <v>108</v>
      </c>
      <c r="E2" s="6" t="s">
        <v>109</v>
      </c>
      <c r="F2" s="6" t="s">
        <v>46</v>
      </c>
    </row>
    <row r="3" spans="1:6" ht="38.25" x14ac:dyDescent="0.25">
      <c r="A3" s="6" t="s">
        <v>110</v>
      </c>
      <c r="B3" s="8" t="s">
        <v>111</v>
      </c>
      <c r="C3" s="9">
        <f>C4-C5</f>
        <v>0</v>
      </c>
      <c r="D3" s="9">
        <f>D4-D5</f>
        <v>-2383276.3699999992</v>
      </c>
      <c r="E3" s="9">
        <f>E4-E5</f>
        <v>273410.61999999918</v>
      </c>
      <c r="F3" s="9">
        <f>F4-F5</f>
        <v>-2070641.8257142864</v>
      </c>
    </row>
    <row r="4" spans="1:6" ht="51" customHeight="1" x14ac:dyDescent="0.25">
      <c r="A4" s="6" t="s">
        <v>112</v>
      </c>
      <c r="B4" s="6" t="s">
        <v>113</v>
      </c>
      <c r="C4" s="9">
        <f>'доходы ястребовка'!C5</f>
        <v>8177746</v>
      </c>
      <c r="D4" s="9">
        <f>'доходы ястребовка'!D5</f>
        <v>11553385.32</v>
      </c>
      <c r="E4" s="9">
        <f>'доходы ястребовка'!E5</f>
        <v>10054122.789999999</v>
      </c>
      <c r="F4" s="9">
        <f>'доходы ястребовка'!F5</f>
        <v>11402618.744285714</v>
      </c>
    </row>
    <row r="5" spans="1:6" ht="51" customHeight="1" x14ac:dyDescent="0.25">
      <c r="A5" s="6" t="s">
        <v>114</v>
      </c>
      <c r="B5" s="6" t="s">
        <v>115</v>
      </c>
      <c r="C5" s="9">
        <f>'расходы ястребовка'!C6</f>
        <v>8177746</v>
      </c>
      <c r="D5" s="9">
        <f>'расходы ястребовка'!D6</f>
        <v>13936661.689999999</v>
      </c>
      <c r="E5" s="9">
        <f>'расходы ястребовка'!E6</f>
        <v>9780712.1699999999</v>
      </c>
      <c r="F5" s="9">
        <f>'расходы ястребовка'!F6</f>
        <v>13473260.57</v>
      </c>
    </row>
  </sheetData>
  <mergeCells count="1">
    <mergeCell ref="A1:F1"/>
  </mergeCells>
  <pageMargins left="0.39370078740157483" right="0.19685039370078741" top="0.19685039370078741" bottom="0.19685039370078741" header="0.39370078740157483" footer="0.39370078740157483"/>
  <pageSetup paperSize="9" scale="7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INFO_ISP_INC&lt;/Code&gt;&#10;  &lt;ObjectCode&gt;SQUERY_INFO_ISP_INC&lt;/ObjectCode&gt;&#10;  &lt;DocName&gt;user_22_2_06.05.2013_15_07_17(Аналитический отчет по исполнению доходов с произвольной группировкой)&lt;/DocName&gt;&#10;  &lt;VariantName&gt;user_22_2_06.05.2013_15:07:17&lt;/VariantName&gt;&#10;  &lt;VariantLink&gt;57465070&lt;/VariantLink&gt;&#10;  &lt;ReportCode&gt;13352BD88C0F45B0A7E5615916334E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ACB3228-17CD-47E5-A348-F99AF3A5B3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ястребовка</vt:lpstr>
      <vt:lpstr>расходы ястребовка</vt:lpstr>
      <vt:lpstr>Источники</vt:lpstr>
      <vt:lpstr>'доходы ястребовка'!Заголовки_для_печати</vt:lpstr>
      <vt:lpstr>'расходы ястребовка'!Заголовки_для_печати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FERZIKOVO16\Irina</dc:creator>
  <cp:lastModifiedBy>User</cp:lastModifiedBy>
  <cp:lastPrinted>2023-12-11T12:32:01Z</cp:lastPrinted>
  <dcterms:created xsi:type="dcterms:W3CDTF">2023-10-10T08:27:23Z</dcterms:created>
  <dcterms:modified xsi:type="dcterms:W3CDTF">2024-11-18T14:30:45Z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user_22_2_06.05.2013_15_07_17(Аналитический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user_22_2_06.05.2013_15_07_17(25).xlsx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user_22_2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